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uario\Documents\CATALINA\SUI\REPORTES CERTIFICADOS\Tarifas aplicadas\2026\"/>
    </mc:Choice>
  </mc:AlternateContent>
  <xr:revisionPtr revIDLastSave="0" documentId="13_ncr:1_{0EE3F3F2-9110-4B50-B449-78B693B0DEF6}" xr6:coauthVersionLast="47" xr6:coauthVersionMax="47" xr10:uidLastSave="{00000000-0000-0000-0000-000000000000}"/>
  <bookViews>
    <workbookView xWindow="-120" yWindow="-120" windowWidth="29040" windowHeight="15720" xr2:uid="{6B325545-A5FB-46A7-815B-D863574FB207}"/>
  </bookViews>
  <sheets>
    <sheet name="ACUEDUCTO" sheetId="2" r:id="rId1"/>
    <sheet name="ALCANTARILLADO" sheetId="1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E29" i="1" s="1"/>
  <c r="C14" i="1"/>
  <c r="C30" i="1" s="1"/>
  <c r="E14" i="2"/>
  <c r="E32" i="2" s="1"/>
  <c r="F32" i="2" s="1"/>
  <c r="C14" i="2"/>
  <c r="C32" i="2" s="1"/>
  <c r="C13" i="2" l="1"/>
  <c r="F11" i="2"/>
  <c r="F12" i="2" s="1"/>
  <c r="F13" i="2" s="1"/>
  <c r="F14" i="2" s="1"/>
  <c r="C29" i="2"/>
  <c r="C33" i="2"/>
  <c r="C18" i="2"/>
  <c r="E13" i="2"/>
  <c r="E18" i="2"/>
  <c r="F18" i="2" s="1"/>
  <c r="E29" i="2"/>
  <c r="E33" i="2"/>
  <c r="F33" i="2" s="1"/>
  <c r="C19" i="2"/>
  <c r="C30" i="2"/>
  <c r="C35" i="2"/>
  <c r="E19" i="2"/>
  <c r="F19" i="2" s="1"/>
  <c r="E30" i="2"/>
  <c r="E35" i="2"/>
  <c r="F35" i="2" s="1"/>
  <c r="C11" i="2"/>
  <c r="C15" i="2"/>
  <c r="C20" i="2"/>
  <c r="C31" i="2"/>
  <c r="C37" i="2" s="1"/>
  <c r="C36" i="2"/>
  <c r="E11" i="2"/>
  <c r="E15" i="2"/>
  <c r="F15" i="2" s="1"/>
  <c r="E20" i="2"/>
  <c r="F20" i="2" s="1"/>
  <c r="E31" i="2"/>
  <c r="E36" i="2"/>
  <c r="F36" i="2" s="1"/>
  <c r="C12" i="2"/>
  <c r="C16" i="2"/>
  <c r="C28" i="2"/>
  <c r="E12" i="2"/>
  <c r="E16" i="2"/>
  <c r="F16" i="2" s="1"/>
  <c r="E28" i="2"/>
  <c r="E13" i="1"/>
  <c r="C19" i="1"/>
  <c r="C13" i="1"/>
  <c r="C18" i="1"/>
  <c r="C29" i="1"/>
  <c r="C33" i="1"/>
  <c r="E35" i="1"/>
  <c r="F35" i="1" s="1"/>
  <c r="F14" i="1"/>
  <c r="E30" i="1"/>
  <c r="C11" i="1"/>
  <c r="C15" i="1"/>
  <c r="C20" i="1"/>
  <c r="C31" i="1"/>
  <c r="C37" i="1" s="1"/>
  <c r="C36" i="1"/>
  <c r="E18" i="1"/>
  <c r="E19" i="1"/>
  <c r="E11" i="1"/>
  <c r="E15" i="1"/>
  <c r="E20" i="1"/>
  <c r="F20" i="1" s="1"/>
  <c r="E31" i="1"/>
  <c r="E36" i="1"/>
  <c r="F36" i="1" s="1"/>
  <c r="F11" i="1"/>
  <c r="F12" i="1" s="1"/>
  <c r="F13" i="1" s="1"/>
  <c r="C12" i="1"/>
  <c r="C16" i="1"/>
  <c r="C28" i="1"/>
  <c r="C32" i="1"/>
  <c r="E33" i="1"/>
  <c r="F33" i="1" s="1"/>
  <c r="C35" i="1"/>
  <c r="E12" i="1"/>
  <c r="E16" i="1"/>
  <c r="E28" i="1"/>
  <c r="E32" i="1"/>
  <c r="F32" i="1" s="1"/>
  <c r="F16" i="1" l="1"/>
  <c r="F15" i="1"/>
  <c r="F18" i="1"/>
  <c r="F19" i="1"/>
  <c r="F28" i="2"/>
  <c r="F29" i="2" s="1"/>
  <c r="F30" i="2" s="1"/>
  <c r="E37" i="2"/>
  <c r="F28" i="1"/>
  <c r="F29" i="1" s="1"/>
  <c r="F30" i="1" s="1"/>
  <c r="E37" i="1"/>
  <c r="F37" i="2" l="1"/>
  <c r="F31" i="2"/>
  <c r="F37" i="1"/>
  <c r="F31" i="1"/>
</calcChain>
</file>

<file path=xl/sharedStrings.xml><?xml version="1.0" encoding="utf-8"?>
<sst xmlns="http://schemas.openxmlformats.org/spreadsheetml/2006/main" count="110" uniqueCount="31">
  <si>
    <t>COJARDÍN SA ESP</t>
  </si>
  <si>
    <t>BOGOTÁ D.C. Y COTA (CUND.)</t>
  </si>
  <si>
    <t>Vigilada Superintendencia de Servicios Públicos Domiciliarios</t>
  </si>
  <si>
    <t>TARIFAS PARA BOGOTÁ D.C.</t>
  </si>
  <si>
    <t>ALCANTARILLADO</t>
  </si>
  <si>
    <t>ESTRATO/USO</t>
  </si>
  <si>
    <t>SUBSIDIOS/  CONTRIBUCIONES</t>
  </si>
  <si>
    <t>CARGO FIJO</t>
  </si>
  <si>
    <t>SUBSIDIOS/ CONTRIBUCIONES</t>
  </si>
  <si>
    <t>CARGO BASICO</t>
  </si>
  <si>
    <t>CARGO SUPERIOR AL BASICO</t>
  </si>
  <si>
    <t>$/Usuario/MES</t>
  </si>
  <si>
    <t>$/m3</t>
  </si>
  <si>
    <t>USO RESIDENCIAL</t>
  </si>
  <si>
    <t>Estrato 1</t>
  </si>
  <si>
    <t>Estrato 2</t>
  </si>
  <si>
    <t>Estrato 3</t>
  </si>
  <si>
    <t>Estrato 4</t>
  </si>
  <si>
    <t>Estrato 5</t>
  </si>
  <si>
    <t>Estrato 6</t>
  </si>
  <si>
    <t>USO NO RESIDENCIAL</t>
  </si>
  <si>
    <t>Comercial</t>
  </si>
  <si>
    <t>Industrial</t>
  </si>
  <si>
    <t>Oficial/Especial</t>
  </si>
  <si>
    <t>Los porcentajes de subsidio y contribuciones corresponden al Acuerdo Distrital 830 de 2021.</t>
  </si>
  <si>
    <t>TARIFAS PARA COTA - CUNDINAMARCA</t>
  </si>
  <si>
    <t>ACUEDUCTO</t>
  </si>
  <si>
    <t xml:space="preserve">NUEVAS TARIFAS POR INDEXACIÓN </t>
  </si>
  <si>
    <t>APLICABLES A PARTIR DE LA VIGENCIA DEL CONSUMO DE FEBRERO  DE 2026</t>
  </si>
  <si>
    <t>Los porcentajes de subsidio y contribuciones corresponden al acuerdo municipal No 07 de 2024.</t>
  </si>
  <si>
    <t>$/Usuario/mes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</si>
</sst>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43" formatCode="_-* #,##0.00_-;\-* #,##0.00_-;_-* &quot;-&quot;??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0.5"/>
      <name val="Arial"/>
      <family val="2"/>
    </font>
    <font>
      <sz val="10.5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 tint="4.9989318521683403E-2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43" fontId="0" fillId="0" borderId="0" xfId="1" applyFont="1"/>
    <xf numFmtId="43" fontId="0" fillId="0" borderId="0" xfId="0" applyNumberFormat="1"/>
    <xf numFmtId="0" fontId="2" fillId="0" borderId="0" xfId="0" applyFont="1"/>
    <xf numFmtId="0" fontId="5" fillId="0" borderId="0" xfId="0" applyFont="1"/>
    <xf numFmtId="43" fontId="5" fillId="0" borderId="0" xfId="0" applyNumberFormat="1" applyFont="1"/>
    <xf numFmtId="0" fontId="9" fillId="0" borderId="4" xfId="0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9" fontId="3" fillId="2" borderId="4" xfId="0" quotePrefix="1" applyNumberFormat="1" applyFont="1" applyFill="1" applyBorder="1" applyAlignment="1">
      <alignment horizontal="center" vertical="center"/>
    </xf>
    <xf numFmtId="43" fontId="6" fillId="0" borderId="4" xfId="3" applyFont="1" applyFill="1" applyBorder="1" applyAlignment="1" applyProtection="1">
      <alignment horizontal="center" vertical="center"/>
    </xf>
    <xf numFmtId="9" fontId="6" fillId="2" borderId="4" xfId="3" applyNumberFormat="1" applyFont="1" applyFill="1" applyBorder="1" applyAlignment="1" applyProtection="1">
      <alignment horizontal="center" vertical="center"/>
    </xf>
    <xf numFmtId="43" fontId="6" fillId="0" borderId="4" xfId="3" applyFont="1" applyFill="1" applyBorder="1" applyAlignment="1" applyProtection="1">
      <alignment vertical="center"/>
    </xf>
    <xf numFmtId="0" fontId="3" fillId="0" borderId="4" xfId="0" applyFont="1" applyBorder="1" applyAlignment="1">
      <alignment horizontal="center" vertical="center"/>
    </xf>
    <xf numFmtId="9" fontId="3" fillId="2" borderId="4" xfId="0" applyNumberFormat="1" applyFont="1" applyFill="1" applyBorder="1" applyAlignment="1">
      <alignment horizontal="center" vertical="center"/>
    </xf>
    <xf numFmtId="44" fontId="6" fillId="0" borderId="4" xfId="4" applyFont="1" applyFill="1" applyBorder="1" applyAlignment="1" applyProtection="1">
      <alignment horizontal="center" vertical="center"/>
    </xf>
    <xf numFmtId="44" fontId="10" fillId="0" borderId="4" xfId="4" applyFont="1" applyFill="1" applyBorder="1" applyAlignment="1" applyProtection="1">
      <alignment horizontal="center" vertical="center"/>
    </xf>
    <xf numFmtId="44" fontId="6" fillId="0" borderId="4" xfId="4" applyFont="1" applyFill="1" applyBorder="1" applyAlignment="1" applyProtection="1">
      <alignment vertical="center"/>
    </xf>
    <xf numFmtId="0" fontId="6" fillId="2" borderId="1" xfId="0" applyFont="1" applyFill="1" applyBorder="1"/>
    <xf numFmtId="0" fontId="6" fillId="2" borderId="0" xfId="0" applyFont="1" applyFill="1"/>
    <xf numFmtId="0" fontId="9" fillId="2" borderId="0" xfId="2" applyFont="1" applyFill="1" applyAlignment="1">
      <alignment vertical="center"/>
    </xf>
    <xf numFmtId="0" fontId="9" fillId="2" borderId="10" xfId="2" applyFont="1" applyFill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quotePrefix="1" applyFont="1" applyBorder="1" applyAlignment="1">
      <alignment horizontal="center" vertical="center"/>
    </xf>
    <xf numFmtId="0" fontId="9" fillId="2" borderId="8" xfId="2" applyFont="1" applyFill="1" applyBorder="1" applyAlignment="1">
      <alignment horizontal="center"/>
    </xf>
    <xf numFmtId="0" fontId="9" fillId="2" borderId="7" xfId="2" applyFont="1" applyFill="1" applyBorder="1" applyAlignment="1">
      <alignment horizontal="center"/>
    </xf>
    <xf numFmtId="0" fontId="9" fillId="2" borderId="9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10" fillId="2" borderId="10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top" wrapText="1"/>
    </xf>
    <xf numFmtId="0" fontId="10" fillId="2" borderId="0" xfId="2" applyFont="1" applyFill="1" applyAlignment="1">
      <alignment horizontal="center" vertical="top" wrapText="1"/>
    </xf>
    <xf numFmtId="0" fontId="10" fillId="2" borderId="10" xfId="2" applyFont="1" applyFill="1" applyBorder="1" applyAlignment="1">
      <alignment horizontal="center" vertical="top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2" borderId="11" xfId="2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9" fillId="2" borderId="5" xfId="0" applyNumberFormat="1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center" vertical="center" wrapText="1"/>
    </xf>
    <xf numFmtId="2" fontId="9" fillId="2" borderId="12" xfId="0" applyNumberFormat="1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wrapText="1"/>
    </xf>
    <xf numFmtId="0" fontId="9" fillId="2" borderId="7" xfId="2" applyFont="1" applyFill="1" applyBorder="1" applyAlignment="1">
      <alignment horizontal="center" wrapText="1"/>
    </xf>
    <xf numFmtId="0" fontId="9" fillId="2" borderId="9" xfId="2" applyFont="1" applyFill="1" applyBorder="1" applyAlignment="1">
      <alignment horizont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top"/>
    </xf>
    <xf numFmtId="0" fontId="10" fillId="2" borderId="0" xfId="2" applyFont="1" applyFill="1" applyAlignment="1">
      <alignment horizontal="center" vertical="top"/>
    </xf>
    <xf numFmtId="0" fontId="10" fillId="2" borderId="10" xfId="2" applyFont="1" applyFill="1" applyBorder="1" applyAlignment="1">
      <alignment horizontal="center" vertical="top"/>
    </xf>
    <xf numFmtId="0" fontId="10" fillId="2" borderId="1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2" borderId="10" xfId="2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5">
    <cellStyle name="Millares" xfId="1" builtinId="3"/>
    <cellStyle name="Millares 6" xfId="3" xr:uid="{B86C6879-E88B-4672-86F6-92A32039C38A}"/>
    <cellStyle name="Moneda" xfId="4" builtinId="4"/>
    <cellStyle name="Normal" xfId="0" builtinId="0"/>
    <cellStyle name="Normal 2" xfId="2" xr:uid="{DF3123F1-B36F-4DFC-9E42-7A6FB8D358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209550</xdr:colOff>
          <xdr:row>0</xdr:row>
          <xdr:rowOff>38100</xdr:rowOff>
        </xdr:from>
        <xdr:to>
          <xdr:col>1</xdr:col>
          <xdr:colOff>685800</xdr:colOff>
          <xdr:row>2</xdr:row>
          <xdr:rowOff>171450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D8D8D8"/>
            </a:solidFill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209550</xdr:colOff>
          <xdr:row>0</xdr:row>
          <xdr:rowOff>38100</xdr:rowOff>
        </xdr:from>
        <xdr:to>
          <xdr:col>1</xdr:col>
          <xdr:colOff>695325</xdr:colOff>
          <xdr:row>2</xdr:row>
          <xdr:rowOff>171450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D8D8D8"/>
            </a:solidFill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Usuario%20Denis%20Rivera\Documents\CONTABILIDAD\FACT%20COJARDIN\TARIFAS\Incremento%20tarifas%20-consumo%20%202025%20.xlsx" TargetMode="External"/><Relationship Id="rId1" Type="http://schemas.openxmlformats.org/officeDocument/2006/relationships/externalLinkPath" Target="/Usuario%20Denis%20Rivera/Documents/CONTABILIDAD/FACT%20COJARDIN/TARIFAS/Incremento%20tarifas%20-consumo%20%202025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UBLICACION 2019"/>
      <sheetName val="Acueducto"/>
      <sheetName val="Incremento tarifa "/>
      <sheetName val="Alcantarillado"/>
      <sheetName val="IPC"/>
      <sheetName val="Hoja2 (3)"/>
      <sheetName val="Publicación"/>
    </sheetNames>
    <sheetDataSet>
      <sheetData sheetId="0"/>
      <sheetData sheetId="1">
        <row r="15">
          <cell r="C15">
            <v>44502.437699999995</v>
          </cell>
          <cell r="E15">
            <v>5200.9296899999999</v>
          </cell>
        </row>
      </sheetData>
      <sheetData sheetId="2">
        <row r="7">
          <cell r="D7">
            <v>28716.651239999996</v>
          </cell>
          <cell r="G7">
            <v>6210.974649753427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5FC65-F974-4CA5-90BC-DBF8CC00C323}">
  <sheetPr>
    <pageSetUpPr fitToPage="1"/>
  </sheetPr>
  <dimension ref="A1:J38"/>
  <sheetViews>
    <sheetView tabSelected="1" view="pageBreakPreview" zoomScaleNormal="98" zoomScaleSheetLayoutView="100" workbookViewId="0">
      <selection activeCell="G8" sqref="G8"/>
    </sheetView>
  </sheetViews>
  <sheetFormatPr baseColWidth="10" defaultRowHeight="15" x14ac:dyDescent="0.25"/>
  <cols>
    <col min="1" max="1" width="16.42578125" style="4" customWidth="1"/>
    <col min="2" max="2" width="18.85546875" style="4" customWidth="1"/>
    <col min="3" max="3" width="17.5703125" style="4" customWidth="1"/>
    <col min="4" max="4" width="17.42578125" style="4" customWidth="1"/>
    <col min="5" max="5" width="11.5703125" style="4" bestFit="1" customWidth="1"/>
    <col min="6" max="6" width="13.42578125" style="4" customWidth="1"/>
    <col min="8" max="8" width="16.28515625" customWidth="1"/>
  </cols>
  <sheetData>
    <row r="1" spans="1:10" x14ac:dyDescent="0.25">
      <c r="A1" s="27" t="s">
        <v>0</v>
      </c>
      <c r="B1" s="28"/>
      <c r="C1" s="28"/>
      <c r="D1" s="28"/>
      <c r="E1" s="28"/>
      <c r="F1" s="29"/>
    </row>
    <row r="2" spans="1:10" x14ac:dyDescent="0.25">
      <c r="A2" s="30" t="s">
        <v>1</v>
      </c>
      <c r="B2" s="31"/>
      <c r="C2" s="31"/>
      <c r="D2" s="31"/>
      <c r="E2" s="31"/>
      <c r="F2" s="32"/>
    </row>
    <row r="3" spans="1:10" x14ac:dyDescent="0.25">
      <c r="A3" s="33" t="s">
        <v>27</v>
      </c>
      <c r="B3" s="34"/>
      <c r="C3" s="34"/>
      <c r="D3" s="34"/>
      <c r="E3" s="34"/>
      <c r="F3" s="35"/>
    </row>
    <row r="4" spans="1:10" ht="15" customHeight="1" x14ac:dyDescent="0.25">
      <c r="A4" s="36" t="s">
        <v>28</v>
      </c>
      <c r="B4" s="37"/>
      <c r="C4" s="37"/>
      <c r="D4" s="37"/>
      <c r="E4" s="37"/>
      <c r="F4" s="38"/>
    </row>
    <row r="5" spans="1:10" x14ac:dyDescent="0.25">
      <c r="A5" s="39" t="s">
        <v>2</v>
      </c>
      <c r="B5" s="40"/>
      <c r="C5" s="40"/>
      <c r="D5" s="40"/>
      <c r="E5" s="40"/>
      <c r="F5" s="41"/>
    </row>
    <row r="6" spans="1:10" x14ac:dyDescent="0.25">
      <c r="A6" s="25" t="s">
        <v>3</v>
      </c>
      <c r="B6" s="25"/>
      <c r="C6" s="26"/>
      <c r="D6" s="26"/>
      <c r="E6" s="26"/>
      <c r="F6" s="26"/>
    </row>
    <row r="7" spans="1:10" x14ac:dyDescent="0.25">
      <c r="A7" s="25" t="s">
        <v>26</v>
      </c>
      <c r="B7" s="25"/>
      <c r="C7" s="26"/>
      <c r="D7" s="26"/>
      <c r="E7" s="26"/>
      <c r="F7" s="26"/>
    </row>
    <row r="8" spans="1:10" ht="38.25" x14ac:dyDescent="0.25">
      <c r="A8" s="42" t="s">
        <v>5</v>
      </c>
      <c r="B8" s="6" t="s">
        <v>6</v>
      </c>
      <c r="C8" s="6" t="s">
        <v>7</v>
      </c>
      <c r="D8" s="6" t="s">
        <v>8</v>
      </c>
      <c r="E8" s="6" t="s">
        <v>9</v>
      </c>
      <c r="F8" s="6" t="s">
        <v>10</v>
      </c>
    </row>
    <row r="9" spans="1:10" x14ac:dyDescent="0.25">
      <c r="A9" s="42"/>
      <c r="B9" s="7" t="s">
        <v>7</v>
      </c>
      <c r="C9" s="7" t="s">
        <v>11</v>
      </c>
      <c r="D9" s="7" t="s">
        <v>9</v>
      </c>
      <c r="E9" s="8" t="s">
        <v>12</v>
      </c>
      <c r="F9" s="8" t="s">
        <v>12</v>
      </c>
    </row>
    <row r="10" spans="1:10" x14ac:dyDescent="0.25">
      <c r="A10" s="43" t="s">
        <v>13</v>
      </c>
      <c r="B10" s="44"/>
      <c r="C10" s="44"/>
      <c r="D10" s="44"/>
      <c r="E10" s="44"/>
      <c r="F10" s="45"/>
    </row>
    <row r="11" spans="1:10" x14ac:dyDescent="0.25">
      <c r="A11" s="9" t="s">
        <v>14</v>
      </c>
      <c r="B11" s="10">
        <v>0.7</v>
      </c>
      <c r="C11" s="16">
        <f>+$C$14-($C$14*B11)</f>
        <v>13350.731309999999</v>
      </c>
      <c r="D11" s="12">
        <v>0.7</v>
      </c>
      <c r="E11" s="16">
        <f>+$E$14-($E$14*D11)</f>
        <v>1560.2789070000003</v>
      </c>
      <c r="F11" s="18">
        <f>+E14</f>
        <v>5200.9296899999999</v>
      </c>
      <c r="G11" s="2"/>
    </row>
    <row r="12" spans="1:10" x14ac:dyDescent="0.25">
      <c r="A12" s="9" t="s">
        <v>15</v>
      </c>
      <c r="B12" s="10">
        <v>0.4</v>
      </c>
      <c r="C12" s="16">
        <f>+$C$14-($C$14*B12)</f>
        <v>26701.462619999995</v>
      </c>
      <c r="D12" s="12">
        <v>0.4</v>
      </c>
      <c r="E12" s="16">
        <f>+$E$14-($E$14*D12)</f>
        <v>3120.5578139999998</v>
      </c>
      <c r="F12" s="18">
        <f>+F11</f>
        <v>5200.9296899999999</v>
      </c>
      <c r="G12" s="2"/>
    </row>
    <row r="13" spans="1:10" x14ac:dyDescent="0.25">
      <c r="A13" s="9" t="s">
        <v>16</v>
      </c>
      <c r="B13" s="10">
        <v>0.15</v>
      </c>
      <c r="C13" s="16">
        <f>+$C$14-($C$14*B13)</f>
        <v>37827.072044999994</v>
      </c>
      <c r="D13" s="12">
        <v>0.15</v>
      </c>
      <c r="E13" s="16">
        <f>+$E$14-($E$14*D13)</f>
        <v>4420.7902365</v>
      </c>
      <c r="F13" s="18">
        <f>+F12</f>
        <v>5200.9296899999999</v>
      </c>
      <c r="G13" s="2"/>
    </row>
    <row r="14" spans="1:10" x14ac:dyDescent="0.25">
      <c r="A14" s="9" t="s">
        <v>17</v>
      </c>
      <c r="B14" s="10">
        <v>1</v>
      </c>
      <c r="C14" s="17">
        <f>[1]Acueducto!$C$15</f>
        <v>44502.437699999995</v>
      </c>
      <c r="D14" s="12">
        <v>1</v>
      </c>
      <c r="E14" s="17">
        <f>[1]Acueducto!$E$15</f>
        <v>5200.9296899999999</v>
      </c>
      <c r="F14" s="18">
        <f>+F13</f>
        <v>5200.9296899999999</v>
      </c>
      <c r="G14" s="2"/>
      <c r="J14" s="3"/>
    </row>
    <row r="15" spans="1:10" x14ac:dyDescent="0.25">
      <c r="A15" s="9" t="s">
        <v>18</v>
      </c>
      <c r="B15" s="10">
        <v>1.24</v>
      </c>
      <c r="C15" s="16">
        <f>+$C$14+($C$14*B15)</f>
        <v>99685.460447999998</v>
      </c>
      <c r="D15" s="12">
        <v>0.55000000000000004</v>
      </c>
      <c r="E15" s="16">
        <f>+$E$14+($E$14*D15)</f>
        <v>8061.4410195</v>
      </c>
      <c r="F15" s="18">
        <f>+E15</f>
        <v>8061.4410195</v>
      </c>
      <c r="G15" s="2"/>
    </row>
    <row r="16" spans="1:10" x14ac:dyDescent="0.25">
      <c r="A16" s="9" t="s">
        <v>19</v>
      </c>
      <c r="B16" s="10">
        <v>1.74</v>
      </c>
      <c r="C16" s="16">
        <f>+$C$14+($C$14*B16)</f>
        <v>121936.67929799999</v>
      </c>
      <c r="D16" s="12">
        <v>0.65</v>
      </c>
      <c r="E16" s="16">
        <f>+$E$14+($E$14*D16)</f>
        <v>8581.5339884999994</v>
      </c>
      <c r="F16" s="18">
        <f>+E16</f>
        <v>8581.5339884999994</v>
      </c>
      <c r="G16" s="2"/>
    </row>
    <row r="17" spans="1:8" x14ac:dyDescent="0.25">
      <c r="A17" s="43" t="s">
        <v>20</v>
      </c>
      <c r="B17" s="44"/>
      <c r="C17" s="44"/>
      <c r="D17" s="44"/>
      <c r="E17" s="44"/>
      <c r="F17" s="45"/>
      <c r="G17" s="2"/>
    </row>
    <row r="18" spans="1:8" x14ac:dyDescent="0.25">
      <c r="A18" s="14" t="s">
        <v>21</v>
      </c>
      <c r="B18" s="15">
        <v>0.5</v>
      </c>
      <c r="C18" s="16">
        <f>+$C$14+($C$14*B18)</f>
        <v>66753.656549999985</v>
      </c>
      <c r="D18" s="12">
        <v>0.5</v>
      </c>
      <c r="E18" s="16">
        <f>+$E$14+($E$14*D18)</f>
        <v>7801.3945349999995</v>
      </c>
      <c r="F18" s="18">
        <f>+E18</f>
        <v>7801.3945349999995</v>
      </c>
      <c r="G18" s="2"/>
      <c r="H18" s="2"/>
    </row>
    <row r="19" spans="1:8" x14ac:dyDescent="0.25">
      <c r="A19" s="14" t="s">
        <v>22</v>
      </c>
      <c r="B19" s="15">
        <v>0.3</v>
      </c>
      <c r="C19" s="16">
        <f>+$C$14+($C$14*B19)</f>
        <v>57853.169009999991</v>
      </c>
      <c r="D19" s="12">
        <v>0.38</v>
      </c>
      <c r="E19" s="16">
        <f>+$E$14+($E$14*D19)</f>
        <v>7177.2829721999997</v>
      </c>
      <c r="F19" s="18">
        <f>+E19</f>
        <v>7177.2829721999997</v>
      </c>
      <c r="G19" s="2"/>
    </row>
    <row r="20" spans="1:8" x14ac:dyDescent="0.25">
      <c r="A20" s="14" t="s">
        <v>23</v>
      </c>
      <c r="B20" s="15">
        <v>1</v>
      </c>
      <c r="C20" s="16">
        <f>+C14</f>
        <v>44502.437699999995</v>
      </c>
      <c r="D20" s="12">
        <v>1</v>
      </c>
      <c r="E20" s="18">
        <f>+E14</f>
        <v>5200.9296899999999</v>
      </c>
      <c r="F20" s="18">
        <f>+E20</f>
        <v>5200.9296899999999</v>
      </c>
      <c r="G20" s="2"/>
    </row>
    <row r="21" spans="1:8" x14ac:dyDescent="0.25">
      <c r="A21" s="24" t="s">
        <v>24</v>
      </c>
      <c r="B21" s="24"/>
      <c r="C21" s="24"/>
      <c r="D21" s="24"/>
      <c r="E21" s="24"/>
      <c r="F21" s="24"/>
    </row>
    <row r="23" spans="1:8" x14ac:dyDescent="0.25">
      <c r="A23" s="25" t="s">
        <v>25</v>
      </c>
      <c r="B23" s="25"/>
      <c r="C23" s="26"/>
      <c r="D23" s="26"/>
      <c r="E23" s="26"/>
      <c r="F23" s="26"/>
    </row>
    <row r="24" spans="1:8" x14ac:dyDescent="0.25">
      <c r="A24" s="25" t="s">
        <v>26</v>
      </c>
      <c r="B24" s="25"/>
      <c r="C24" s="26"/>
      <c r="D24" s="26"/>
      <c r="E24" s="26"/>
      <c r="F24" s="26"/>
    </row>
    <row r="25" spans="1:8" ht="38.25" x14ac:dyDescent="0.25">
      <c r="A25" s="42" t="s">
        <v>5</v>
      </c>
      <c r="B25" s="6" t="s">
        <v>8</v>
      </c>
      <c r="C25" s="6" t="s">
        <v>7</v>
      </c>
      <c r="D25" s="6" t="s">
        <v>8</v>
      </c>
      <c r="E25" s="6" t="s">
        <v>9</v>
      </c>
      <c r="F25" s="6" t="s">
        <v>10</v>
      </c>
    </row>
    <row r="26" spans="1:8" x14ac:dyDescent="0.25">
      <c r="A26" s="42"/>
      <c r="B26" s="7" t="s">
        <v>7</v>
      </c>
      <c r="C26" s="7" t="s">
        <v>11</v>
      </c>
      <c r="D26" s="7" t="s">
        <v>9</v>
      </c>
      <c r="E26" s="8" t="s">
        <v>12</v>
      </c>
      <c r="F26" s="8" t="s">
        <v>12</v>
      </c>
    </row>
    <row r="27" spans="1:8" x14ac:dyDescent="0.25">
      <c r="A27" s="43" t="s">
        <v>13</v>
      </c>
      <c r="B27" s="44"/>
      <c r="C27" s="44"/>
      <c r="D27" s="44"/>
      <c r="E27" s="44"/>
      <c r="F27" s="45"/>
    </row>
    <row r="28" spans="1:8" x14ac:dyDescent="0.25">
      <c r="A28" s="9" t="s">
        <v>14</v>
      </c>
      <c r="B28" s="10">
        <v>0.8</v>
      </c>
      <c r="C28" s="16">
        <f>+$C$14-($C$14*B28)</f>
        <v>8900.4875399999946</v>
      </c>
      <c r="D28" s="12">
        <v>0.8</v>
      </c>
      <c r="E28" s="16">
        <f t="shared" ref="E28:E29" si="0">+$E$14-($E$14*D28)</f>
        <v>1040.1859379999996</v>
      </c>
      <c r="F28" s="18">
        <f>+E31</f>
        <v>5200.9296899999999</v>
      </c>
    </row>
    <row r="29" spans="1:8" x14ac:dyDescent="0.25">
      <c r="A29" s="9" t="s">
        <v>15</v>
      </c>
      <c r="B29" s="10">
        <v>0.5</v>
      </c>
      <c r="C29" s="16">
        <f t="shared" ref="C29" si="1">+$C$14-($C$14*B29)</f>
        <v>22251.218849999997</v>
      </c>
      <c r="D29" s="12">
        <v>0.5</v>
      </c>
      <c r="E29" s="16">
        <f t="shared" si="0"/>
        <v>2600.464845</v>
      </c>
      <c r="F29" s="18">
        <f>+F28</f>
        <v>5200.9296899999999</v>
      </c>
    </row>
    <row r="30" spans="1:8" x14ac:dyDescent="0.25">
      <c r="A30" s="9" t="s">
        <v>16</v>
      </c>
      <c r="B30" s="10">
        <v>0.3</v>
      </c>
      <c r="C30" s="16">
        <f>+$C$14-($C$14*B30)</f>
        <v>31151.706389999999</v>
      </c>
      <c r="D30" s="12">
        <v>0.3</v>
      </c>
      <c r="E30" s="16">
        <f>+$E$14-($E$14*D30)</f>
        <v>3640.650783</v>
      </c>
      <c r="F30" s="18">
        <f>+F29</f>
        <v>5200.9296899999999</v>
      </c>
    </row>
    <row r="31" spans="1:8" x14ac:dyDescent="0.25">
      <c r="A31" s="9" t="s">
        <v>17</v>
      </c>
      <c r="B31" s="10">
        <v>1</v>
      </c>
      <c r="C31" s="17">
        <f>C14</f>
        <v>44502.437699999995</v>
      </c>
      <c r="D31" s="12">
        <v>1</v>
      </c>
      <c r="E31" s="17">
        <f>E14</f>
        <v>5200.9296899999999</v>
      </c>
      <c r="F31" s="18">
        <f>+F30</f>
        <v>5200.9296899999999</v>
      </c>
      <c r="G31" s="2"/>
    </row>
    <row r="32" spans="1:8" x14ac:dyDescent="0.25">
      <c r="A32" s="9" t="s">
        <v>18</v>
      </c>
      <c r="B32" s="10">
        <v>0.5</v>
      </c>
      <c r="C32" s="16">
        <f>+$C$14+($C$14*B32)</f>
        <v>66753.656549999985</v>
      </c>
      <c r="D32" s="12">
        <v>0.5</v>
      </c>
      <c r="E32" s="16">
        <f>+$E$14+($E$14*D32)</f>
        <v>7801.3945349999995</v>
      </c>
      <c r="F32" s="18">
        <f>+E32</f>
        <v>7801.3945349999995</v>
      </c>
      <c r="G32" s="2"/>
    </row>
    <row r="33" spans="1:7" x14ac:dyDescent="0.25">
      <c r="A33" s="9" t="s">
        <v>19</v>
      </c>
      <c r="B33" s="10">
        <v>0.6</v>
      </c>
      <c r="C33" s="16">
        <f>+$C$14+($C$14*B33)</f>
        <v>71203.900319999986</v>
      </c>
      <c r="D33" s="12">
        <v>0.6</v>
      </c>
      <c r="E33" s="16">
        <f>+$E$14+($E$14*D33)</f>
        <v>8321.4875040000006</v>
      </c>
      <c r="F33" s="18">
        <f>+E33</f>
        <v>8321.4875040000006</v>
      </c>
      <c r="G33" s="2"/>
    </row>
    <row r="34" spans="1:7" x14ac:dyDescent="0.25">
      <c r="A34" s="43" t="s">
        <v>20</v>
      </c>
      <c r="B34" s="44"/>
      <c r="C34" s="44"/>
      <c r="D34" s="44"/>
      <c r="E34" s="44"/>
      <c r="F34" s="45"/>
      <c r="G34" s="2"/>
    </row>
    <row r="35" spans="1:7" x14ac:dyDescent="0.25">
      <c r="A35" s="14" t="s">
        <v>21</v>
      </c>
      <c r="B35" s="15">
        <v>0.5</v>
      </c>
      <c r="C35" s="16">
        <f>+$C$14+($C$14*B35)</f>
        <v>66753.656549999985</v>
      </c>
      <c r="D35" s="12">
        <v>0.5</v>
      </c>
      <c r="E35" s="16">
        <f>+$E$14+($E$14*D35)</f>
        <v>7801.3945349999995</v>
      </c>
      <c r="F35" s="18">
        <f>+E35</f>
        <v>7801.3945349999995</v>
      </c>
    </row>
    <row r="36" spans="1:7" x14ac:dyDescent="0.25">
      <c r="A36" s="14" t="s">
        <v>22</v>
      </c>
      <c r="B36" s="15">
        <v>0.3</v>
      </c>
      <c r="C36" s="16">
        <f>+$C$14+($C$14*B36)</f>
        <v>57853.169009999991</v>
      </c>
      <c r="D36" s="12">
        <v>0.3</v>
      </c>
      <c r="E36" s="16">
        <f>+$E$14+($E$14*D36)</f>
        <v>6761.2085969999998</v>
      </c>
      <c r="F36" s="18">
        <f>+E36</f>
        <v>6761.2085969999998</v>
      </c>
    </row>
    <row r="37" spans="1:7" x14ac:dyDescent="0.25">
      <c r="A37" s="14" t="s">
        <v>23</v>
      </c>
      <c r="B37" s="15">
        <v>1</v>
      </c>
      <c r="C37" s="16">
        <f>+C31</f>
        <v>44502.437699999995</v>
      </c>
      <c r="D37" s="12">
        <v>1</v>
      </c>
      <c r="E37" s="18">
        <f>+E31</f>
        <v>5200.9296899999999</v>
      </c>
      <c r="F37" s="18">
        <f>+F30</f>
        <v>5200.9296899999999</v>
      </c>
      <c r="G37" s="2"/>
    </row>
    <row r="38" spans="1:7" ht="17.25" customHeight="1" x14ac:dyDescent="0.25">
      <c r="A38" s="23" t="s">
        <v>29</v>
      </c>
      <c r="B38" s="23"/>
      <c r="C38" s="23"/>
      <c r="D38" s="23"/>
      <c r="E38" s="23"/>
      <c r="F38" s="23"/>
    </row>
  </sheetData>
  <mergeCells count="17">
    <mergeCell ref="A24:F24"/>
    <mergeCell ref="A38:F38"/>
    <mergeCell ref="A21:F21"/>
    <mergeCell ref="A6:F6"/>
    <mergeCell ref="A1:F1"/>
    <mergeCell ref="A2:F2"/>
    <mergeCell ref="A3:F3"/>
    <mergeCell ref="A4:F4"/>
    <mergeCell ref="A5:F5"/>
    <mergeCell ref="A25:A26"/>
    <mergeCell ref="A27:F27"/>
    <mergeCell ref="A34:F34"/>
    <mergeCell ref="A7:F7"/>
    <mergeCell ref="A8:A9"/>
    <mergeCell ref="A10:F10"/>
    <mergeCell ref="A17:F17"/>
    <mergeCell ref="A23:F23"/>
  </mergeCells>
  <pageMargins left="0.7" right="0.7" top="0.75" bottom="0.75" header="0.3" footer="0.3"/>
  <pageSetup scale="94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2049" r:id="rId4">
          <objectPr defaultSize="0" autoPict="0" r:id="rId5">
            <anchor moveWithCells="1" sizeWithCells="1">
              <from>
                <xdr:col>0</xdr:col>
                <xdr:colOff>209550</xdr:colOff>
                <xdr:row>0</xdr:row>
                <xdr:rowOff>38100</xdr:rowOff>
              </from>
              <to>
                <xdr:col>1</xdr:col>
                <xdr:colOff>685800</xdr:colOff>
                <xdr:row>2</xdr:row>
                <xdr:rowOff>171450</xdr:rowOff>
              </to>
            </anchor>
          </objectPr>
        </oleObject>
      </mc:Choice>
      <mc:Fallback>
        <oleObject progId="PBrush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ECC63-D9BC-47BC-A291-5FBC0E242824}">
  <sheetPr>
    <pageSetUpPr fitToPage="1"/>
  </sheetPr>
  <dimension ref="A1:I43"/>
  <sheetViews>
    <sheetView view="pageBreakPreview" zoomScaleNormal="100" zoomScaleSheetLayoutView="100" workbookViewId="0">
      <selection activeCell="O36" sqref="O36"/>
    </sheetView>
  </sheetViews>
  <sheetFormatPr baseColWidth="10" defaultRowHeight="15" x14ac:dyDescent="0.25"/>
  <cols>
    <col min="1" max="1" width="16.28515625" style="4" customWidth="1"/>
    <col min="2" max="2" width="19.140625" style="4" customWidth="1"/>
    <col min="3" max="3" width="14.5703125" style="4" customWidth="1"/>
    <col min="4" max="4" width="18" style="4" customWidth="1"/>
    <col min="5" max="5" width="11.42578125" style="4"/>
    <col min="6" max="6" width="15.28515625" style="4" customWidth="1"/>
    <col min="7" max="7" width="11.42578125" style="1"/>
  </cols>
  <sheetData>
    <row r="1" spans="1:9" ht="15" customHeight="1" x14ac:dyDescent="0.25">
      <c r="A1" s="46" t="s">
        <v>0</v>
      </c>
      <c r="B1" s="47"/>
      <c r="C1" s="47"/>
      <c r="D1" s="47"/>
      <c r="E1" s="47"/>
      <c r="F1" s="48"/>
    </row>
    <row r="2" spans="1:9" ht="15" customHeight="1" x14ac:dyDescent="0.25">
      <c r="A2" s="19"/>
      <c r="B2" s="20"/>
      <c r="C2" s="21" t="s">
        <v>1</v>
      </c>
      <c r="D2" s="21"/>
      <c r="E2" s="21"/>
      <c r="F2" s="22"/>
    </row>
    <row r="3" spans="1:9" ht="15" customHeight="1" x14ac:dyDescent="0.25">
      <c r="A3" s="33" t="s">
        <v>27</v>
      </c>
      <c r="B3" s="34"/>
      <c r="C3" s="34"/>
      <c r="D3" s="34"/>
      <c r="E3" s="34"/>
      <c r="F3" s="35"/>
    </row>
    <row r="4" spans="1:9" ht="15" customHeight="1" x14ac:dyDescent="0.25">
      <c r="A4" s="52" t="s">
        <v>28</v>
      </c>
      <c r="B4" s="53"/>
      <c r="C4" s="53"/>
      <c r="D4" s="53"/>
      <c r="E4" s="53"/>
      <c r="F4" s="54"/>
    </row>
    <row r="5" spans="1:9" ht="15" customHeight="1" x14ac:dyDescent="0.25">
      <c r="A5" s="55" t="s">
        <v>2</v>
      </c>
      <c r="B5" s="56"/>
      <c r="C5" s="56"/>
      <c r="D5" s="56"/>
      <c r="E5" s="56"/>
      <c r="F5" s="57"/>
    </row>
    <row r="6" spans="1:9" x14ac:dyDescent="0.25">
      <c r="A6" s="49" t="s">
        <v>3</v>
      </c>
      <c r="B6" s="50"/>
      <c r="C6" s="50"/>
      <c r="D6" s="50"/>
      <c r="E6" s="50"/>
      <c r="F6" s="51"/>
    </row>
    <row r="7" spans="1:9" x14ac:dyDescent="0.25">
      <c r="A7" s="58" t="s">
        <v>4</v>
      </c>
      <c r="B7" s="59"/>
      <c r="C7" s="59"/>
      <c r="D7" s="59"/>
      <c r="E7" s="59"/>
      <c r="F7" s="60"/>
    </row>
    <row r="8" spans="1:9" ht="38.25" x14ac:dyDescent="0.25">
      <c r="A8" s="42" t="s">
        <v>5</v>
      </c>
      <c r="B8" s="6" t="s">
        <v>6</v>
      </c>
      <c r="C8" s="6" t="s">
        <v>7</v>
      </c>
      <c r="D8" s="6" t="s">
        <v>8</v>
      </c>
      <c r="E8" s="6" t="s">
        <v>9</v>
      </c>
      <c r="F8" s="6" t="s">
        <v>10</v>
      </c>
    </row>
    <row r="9" spans="1:9" x14ac:dyDescent="0.25">
      <c r="A9" s="42"/>
      <c r="B9" s="7" t="s">
        <v>7</v>
      </c>
      <c r="C9" s="7" t="s">
        <v>30</v>
      </c>
      <c r="D9" s="7" t="s">
        <v>9</v>
      </c>
      <c r="E9" s="8" t="s">
        <v>12</v>
      </c>
      <c r="F9" s="8" t="s">
        <v>12</v>
      </c>
    </row>
    <row r="10" spans="1:9" ht="15" customHeight="1" x14ac:dyDescent="0.25">
      <c r="A10" s="43" t="s">
        <v>13</v>
      </c>
      <c r="B10" s="44"/>
      <c r="C10" s="44"/>
      <c r="D10" s="44"/>
      <c r="E10" s="44"/>
      <c r="F10" s="45"/>
    </row>
    <row r="11" spans="1:9" x14ac:dyDescent="0.25">
      <c r="A11" s="9" t="s">
        <v>14</v>
      </c>
      <c r="B11" s="10">
        <v>0.7</v>
      </c>
      <c r="C11" s="16">
        <f>+$C$14-($C$14*B11)</f>
        <v>8614.9953720000012</v>
      </c>
      <c r="D11" s="12">
        <v>0.7</v>
      </c>
      <c r="E11" s="16">
        <f>+$E$14-($E$14*D11)</f>
        <v>1863.2923949260285</v>
      </c>
      <c r="F11" s="18">
        <f>+E14</f>
        <v>6210.974649753427</v>
      </c>
    </row>
    <row r="12" spans="1:9" x14ac:dyDescent="0.25">
      <c r="A12" s="9" t="s">
        <v>15</v>
      </c>
      <c r="B12" s="10">
        <v>0.4</v>
      </c>
      <c r="C12" s="16">
        <f>+$C$14-($C$14*B12)</f>
        <v>17229.990743999995</v>
      </c>
      <c r="D12" s="12">
        <v>0.4</v>
      </c>
      <c r="E12" s="16">
        <f>+$E$14-($E$14*D12)</f>
        <v>3726.584789852056</v>
      </c>
      <c r="F12" s="18">
        <f>+F11</f>
        <v>6210.974649753427</v>
      </c>
    </row>
    <row r="13" spans="1:9" x14ac:dyDescent="0.25">
      <c r="A13" s="9" t="s">
        <v>16</v>
      </c>
      <c r="B13" s="10">
        <v>0.15</v>
      </c>
      <c r="C13" s="16">
        <f>+$C$14-($C$14*B13)</f>
        <v>24409.153553999997</v>
      </c>
      <c r="D13" s="12">
        <v>0.15</v>
      </c>
      <c r="E13" s="16">
        <f>+$E$14-($E$14*D13)</f>
        <v>5279.3284522904132</v>
      </c>
      <c r="F13" s="18">
        <f>+F12</f>
        <v>6210.974649753427</v>
      </c>
    </row>
    <row r="14" spans="1:9" x14ac:dyDescent="0.25">
      <c r="A14" s="9" t="s">
        <v>17</v>
      </c>
      <c r="B14" s="10">
        <v>1</v>
      </c>
      <c r="C14" s="17">
        <f>'[1]Incremento tarifa '!$D$7</f>
        <v>28716.651239999996</v>
      </c>
      <c r="D14" s="12">
        <v>1</v>
      </c>
      <c r="E14" s="17">
        <f>'[1]Incremento tarifa '!$G$7</f>
        <v>6210.974649753427</v>
      </c>
      <c r="F14" s="18">
        <f>+E14</f>
        <v>6210.974649753427</v>
      </c>
      <c r="I14" s="3"/>
    </row>
    <row r="15" spans="1:9" x14ac:dyDescent="0.25">
      <c r="A15" s="9" t="s">
        <v>18</v>
      </c>
      <c r="B15" s="10">
        <v>1.49</v>
      </c>
      <c r="C15" s="16">
        <f>+$C$14+($C$14*B15)</f>
        <v>71504.461587599988</v>
      </c>
      <c r="D15" s="12">
        <v>0.51</v>
      </c>
      <c r="E15" s="16">
        <f>+$E$14+($E$14*D15)</f>
        <v>9378.5717211276751</v>
      </c>
      <c r="F15" s="18">
        <f>+E15</f>
        <v>9378.5717211276751</v>
      </c>
    </row>
    <row r="16" spans="1:9" x14ac:dyDescent="0.25">
      <c r="A16" s="9" t="s">
        <v>19</v>
      </c>
      <c r="B16" s="10">
        <v>2.46</v>
      </c>
      <c r="C16" s="16">
        <f>+$C$14+($C$14*B16)</f>
        <v>99359.613290399982</v>
      </c>
      <c r="D16" s="12">
        <v>0.61</v>
      </c>
      <c r="E16" s="11">
        <f>+$E$14+($E$14*D16)</f>
        <v>9999.6691861030176</v>
      </c>
      <c r="F16" s="13">
        <f>+E16</f>
        <v>9999.6691861030176</v>
      </c>
    </row>
    <row r="17" spans="1:6" ht="15" customHeight="1" x14ac:dyDescent="0.25">
      <c r="A17" s="43" t="s">
        <v>20</v>
      </c>
      <c r="B17" s="44"/>
      <c r="C17" s="44"/>
      <c r="D17" s="44"/>
      <c r="E17" s="44"/>
      <c r="F17" s="45"/>
    </row>
    <row r="18" spans="1:6" x14ac:dyDescent="0.25">
      <c r="A18" s="14" t="s">
        <v>21</v>
      </c>
      <c r="B18" s="15">
        <v>0.5</v>
      </c>
      <c r="C18" s="16">
        <f>+$C$14+($C$14*B18)</f>
        <v>43074.976859999995</v>
      </c>
      <c r="D18" s="12">
        <v>0.5</v>
      </c>
      <c r="E18" s="16">
        <f>+$E$14+($E$14*D18)</f>
        <v>9316.4619746301396</v>
      </c>
      <c r="F18" s="18">
        <f>+E18</f>
        <v>9316.4619746301396</v>
      </c>
    </row>
    <row r="19" spans="1:6" x14ac:dyDescent="0.25">
      <c r="A19" s="14" t="s">
        <v>22</v>
      </c>
      <c r="B19" s="15">
        <v>0.31</v>
      </c>
      <c r="C19" s="16">
        <f>+$C$14+($C$14*B19)</f>
        <v>37618.813124399996</v>
      </c>
      <c r="D19" s="12">
        <v>0.43</v>
      </c>
      <c r="E19" s="16">
        <f>+$E$14+($E$14*D19)</f>
        <v>8881.6937491474</v>
      </c>
      <c r="F19" s="18">
        <f>+E19</f>
        <v>8881.6937491474</v>
      </c>
    </row>
    <row r="20" spans="1:6" x14ac:dyDescent="0.25">
      <c r="A20" s="14" t="s">
        <v>23</v>
      </c>
      <c r="B20" s="15">
        <v>1</v>
      </c>
      <c r="C20" s="16">
        <f>+C14</f>
        <v>28716.651239999996</v>
      </c>
      <c r="D20" s="12">
        <v>1</v>
      </c>
      <c r="E20" s="18">
        <f>+E14</f>
        <v>6210.974649753427</v>
      </c>
      <c r="F20" s="18">
        <f>+E20</f>
        <v>6210.974649753427</v>
      </c>
    </row>
    <row r="21" spans="1:6" x14ac:dyDescent="0.25">
      <c r="A21" s="24" t="s">
        <v>24</v>
      </c>
      <c r="B21" s="24"/>
      <c r="C21" s="24"/>
      <c r="D21" s="24"/>
      <c r="E21" s="24"/>
      <c r="F21" s="24"/>
    </row>
    <row r="23" spans="1:6" x14ac:dyDescent="0.25">
      <c r="A23" s="61" t="s">
        <v>25</v>
      </c>
      <c r="B23" s="62"/>
      <c r="C23" s="62"/>
      <c r="D23" s="62"/>
      <c r="E23" s="62"/>
      <c r="F23" s="63"/>
    </row>
    <row r="24" spans="1:6" x14ac:dyDescent="0.25">
      <c r="A24" s="64" t="s">
        <v>4</v>
      </c>
      <c r="B24" s="65"/>
      <c r="C24" s="65"/>
      <c r="D24" s="65"/>
      <c r="E24" s="65"/>
      <c r="F24" s="66"/>
    </row>
    <row r="25" spans="1:6" ht="38.25" x14ac:dyDescent="0.25">
      <c r="A25" s="42" t="s">
        <v>5</v>
      </c>
      <c r="B25" s="6" t="s">
        <v>8</v>
      </c>
      <c r="C25" s="6" t="s">
        <v>7</v>
      </c>
      <c r="D25" s="6" t="s">
        <v>8</v>
      </c>
      <c r="E25" s="6" t="s">
        <v>9</v>
      </c>
      <c r="F25" s="6" t="s">
        <v>10</v>
      </c>
    </row>
    <row r="26" spans="1:6" x14ac:dyDescent="0.25">
      <c r="A26" s="42"/>
      <c r="B26" s="7" t="s">
        <v>7</v>
      </c>
      <c r="C26" s="7" t="s">
        <v>30</v>
      </c>
      <c r="D26" s="7" t="s">
        <v>9</v>
      </c>
      <c r="E26" s="8" t="s">
        <v>12</v>
      </c>
      <c r="F26" s="8" t="s">
        <v>12</v>
      </c>
    </row>
    <row r="27" spans="1:6" ht="15" customHeight="1" x14ac:dyDescent="0.25">
      <c r="A27" s="43" t="s">
        <v>13</v>
      </c>
      <c r="B27" s="44"/>
      <c r="C27" s="44"/>
      <c r="D27" s="44"/>
      <c r="E27" s="44"/>
      <c r="F27" s="45"/>
    </row>
    <row r="28" spans="1:6" x14ac:dyDescent="0.25">
      <c r="A28" s="9" t="s">
        <v>14</v>
      </c>
      <c r="B28" s="10">
        <v>0.8</v>
      </c>
      <c r="C28" s="16">
        <f>+$C$14-($C$14*B28)</f>
        <v>5743.3302479999984</v>
      </c>
      <c r="D28" s="12">
        <v>0.8</v>
      </c>
      <c r="E28" s="16">
        <f t="shared" ref="E28:E29" si="0">+$E$14-($E$14*D28)</f>
        <v>1242.194929950685</v>
      </c>
      <c r="F28" s="18">
        <f>+E31</f>
        <v>6210.974649753427</v>
      </c>
    </row>
    <row r="29" spans="1:6" x14ac:dyDescent="0.25">
      <c r="A29" s="9" t="s">
        <v>15</v>
      </c>
      <c r="B29" s="10">
        <v>0.5</v>
      </c>
      <c r="C29" s="16">
        <f t="shared" ref="C29" si="1">+$C$14-($C$14*B29)</f>
        <v>14358.325619999998</v>
      </c>
      <c r="D29" s="12">
        <v>0.5</v>
      </c>
      <c r="E29" s="16">
        <f t="shared" si="0"/>
        <v>3105.4873248767135</v>
      </c>
      <c r="F29" s="18">
        <f>+F28</f>
        <v>6210.974649753427</v>
      </c>
    </row>
    <row r="30" spans="1:6" x14ac:dyDescent="0.25">
      <c r="A30" s="9" t="s">
        <v>16</v>
      </c>
      <c r="B30" s="10">
        <v>0.3</v>
      </c>
      <c r="C30" s="16">
        <f>+$C$14-($C$14*B30)</f>
        <v>20101.655867999998</v>
      </c>
      <c r="D30" s="12">
        <v>0.3</v>
      </c>
      <c r="E30" s="16">
        <f>+$E$14-($E$14*D30)</f>
        <v>4347.6822548273994</v>
      </c>
      <c r="F30" s="18">
        <f>+F29</f>
        <v>6210.974649753427</v>
      </c>
    </row>
    <row r="31" spans="1:6" x14ac:dyDescent="0.25">
      <c r="A31" s="9" t="s">
        <v>17</v>
      </c>
      <c r="B31" s="10">
        <v>1</v>
      </c>
      <c r="C31" s="17">
        <f>C14</f>
        <v>28716.651239999996</v>
      </c>
      <c r="D31" s="12">
        <v>1</v>
      </c>
      <c r="E31" s="17">
        <f>E14</f>
        <v>6210.974649753427</v>
      </c>
      <c r="F31" s="18">
        <f>+F30</f>
        <v>6210.974649753427</v>
      </c>
    </row>
    <row r="32" spans="1:6" x14ac:dyDescent="0.25">
      <c r="A32" s="9" t="s">
        <v>18</v>
      </c>
      <c r="B32" s="10">
        <v>0.5</v>
      </c>
      <c r="C32" s="16">
        <f>+$C$14+($C$14*B32)</f>
        <v>43074.976859999995</v>
      </c>
      <c r="D32" s="12">
        <v>0.5</v>
      </c>
      <c r="E32" s="16">
        <f>+$E$14+($E$14*D32)</f>
        <v>9316.4619746301396</v>
      </c>
      <c r="F32" s="18">
        <f>+E32</f>
        <v>9316.4619746301396</v>
      </c>
    </row>
    <row r="33" spans="1:6" x14ac:dyDescent="0.25">
      <c r="A33" s="9" t="s">
        <v>19</v>
      </c>
      <c r="B33" s="10">
        <v>0.6</v>
      </c>
      <c r="C33" s="16">
        <f>+$C$14+($C$14*B33)</f>
        <v>45946.641983999987</v>
      </c>
      <c r="D33" s="12">
        <v>0.6</v>
      </c>
      <c r="E33" s="16">
        <f>+$E$14+($E$14*D33)</f>
        <v>9937.5594396054839</v>
      </c>
      <c r="F33" s="18">
        <f>+E33</f>
        <v>9937.5594396054839</v>
      </c>
    </row>
    <row r="34" spans="1:6" ht="15" customHeight="1" x14ac:dyDescent="0.25">
      <c r="A34" s="43" t="s">
        <v>20</v>
      </c>
      <c r="B34" s="44"/>
      <c r="C34" s="44"/>
      <c r="D34" s="44"/>
      <c r="E34" s="44"/>
      <c r="F34" s="45"/>
    </row>
    <row r="35" spans="1:6" x14ac:dyDescent="0.25">
      <c r="A35" s="14" t="s">
        <v>21</v>
      </c>
      <c r="B35" s="15">
        <v>0.5</v>
      </c>
      <c r="C35" s="16">
        <f>+$C$14+($C$14*B35)</f>
        <v>43074.976859999995</v>
      </c>
      <c r="D35" s="12">
        <v>0.5</v>
      </c>
      <c r="E35" s="16">
        <f>+$E$14+($E$14*D35)</f>
        <v>9316.4619746301396</v>
      </c>
      <c r="F35" s="18">
        <f>+E35</f>
        <v>9316.4619746301396</v>
      </c>
    </row>
    <row r="36" spans="1:6" x14ac:dyDescent="0.25">
      <c r="A36" s="14" t="s">
        <v>22</v>
      </c>
      <c r="B36" s="15">
        <v>0.3</v>
      </c>
      <c r="C36" s="16">
        <f>+$C$14+($C$14*B36)</f>
        <v>37331.646611999997</v>
      </c>
      <c r="D36" s="12">
        <v>0.3</v>
      </c>
      <c r="E36" s="16">
        <f>+$E$14+($E$14*D36)</f>
        <v>8074.2670446794546</v>
      </c>
      <c r="F36" s="18">
        <f>+E36</f>
        <v>8074.2670446794546</v>
      </c>
    </row>
    <row r="37" spans="1:6" x14ac:dyDescent="0.25">
      <c r="A37" s="14" t="s">
        <v>23</v>
      </c>
      <c r="B37" s="15">
        <v>1</v>
      </c>
      <c r="C37" s="16">
        <f>+C31</f>
        <v>28716.651239999996</v>
      </c>
      <c r="D37" s="12">
        <v>1</v>
      </c>
      <c r="E37" s="18">
        <f>+E31</f>
        <v>6210.974649753427</v>
      </c>
      <c r="F37" s="18">
        <f>+F30</f>
        <v>6210.974649753427</v>
      </c>
    </row>
    <row r="38" spans="1:6" x14ac:dyDescent="0.25">
      <c r="A38" s="23" t="s">
        <v>29</v>
      </c>
      <c r="B38" s="23"/>
      <c r="C38" s="23"/>
      <c r="D38" s="23"/>
      <c r="E38" s="23"/>
      <c r="F38" s="23"/>
    </row>
    <row r="42" spans="1:6" x14ac:dyDescent="0.25">
      <c r="C42" s="5"/>
    </row>
    <row r="43" spans="1:6" x14ac:dyDescent="0.25">
      <c r="E43" s="5"/>
    </row>
  </sheetData>
  <mergeCells count="16">
    <mergeCell ref="A1:F1"/>
    <mergeCell ref="A3:F3"/>
    <mergeCell ref="A38:F38"/>
    <mergeCell ref="A6:F6"/>
    <mergeCell ref="A4:F4"/>
    <mergeCell ref="A5:F5"/>
    <mergeCell ref="A25:A26"/>
    <mergeCell ref="A27:F27"/>
    <mergeCell ref="A34:F34"/>
    <mergeCell ref="A7:F7"/>
    <mergeCell ref="A8:A9"/>
    <mergeCell ref="A10:F10"/>
    <mergeCell ref="A17:F17"/>
    <mergeCell ref="A23:F23"/>
    <mergeCell ref="A24:F24"/>
    <mergeCell ref="A21:F21"/>
  </mergeCells>
  <pageMargins left="0.7" right="0.7" top="0.75" bottom="0.75" header="0.3" footer="0.3"/>
  <pageSetup scale="95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6" r:id="rId4">
          <objectPr defaultSize="0" autoPict="0" r:id="rId5">
            <anchor moveWithCells="1" sizeWithCells="1">
              <from>
                <xdr:col>0</xdr:col>
                <xdr:colOff>209550</xdr:colOff>
                <xdr:row>0</xdr:row>
                <xdr:rowOff>38100</xdr:rowOff>
              </from>
              <to>
                <xdr:col>1</xdr:col>
                <xdr:colOff>695325</xdr:colOff>
                <xdr:row>2</xdr:row>
                <xdr:rowOff>171450</xdr:rowOff>
              </to>
            </anchor>
          </objectPr>
        </oleObject>
      </mc:Choice>
      <mc:Fallback>
        <oleObject progId="PBrush"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ACUEDUCTO</vt:lpstr>
      <vt:lpstr>ALCANTARILLADO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Estefani Alvarez</dc:creator>
  <cp:lastModifiedBy>Catalina Benitez</cp:lastModifiedBy>
  <cp:lastPrinted>2026-02-13T17:15:51Z</cp:lastPrinted>
  <dcterms:created xsi:type="dcterms:W3CDTF">2025-06-20T15:36:46Z</dcterms:created>
  <dcterms:modified xsi:type="dcterms:W3CDTF">2026-02-13T19:09:12Z</dcterms:modified>
</cp:coreProperties>
</file>